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102.1" sheetId="4" r:id="rId4"/>
    <sheet name="SO 302.11" sheetId="5" r:id="rId5"/>
  </sheets>
  <definedNames/>
  <calcPr/>
  <webPublishing/>
</workbook>
</file>

<file path=xl/sharedStrings.xml><?xml version="1.0" encoding="utf-8"?>
<sst xmlns="http://schemas.openxmlformats.org/spreadsheetml/2006/main" count="849" uniqueCount="295">
  <si>
    <t>Firma: Správa a údržba silnic Jihomoravského kraje, příspěvková organizace kraje</t>
  </si>
  <si>
    <t>Rekapitulace ceny</t>
  </si>
  <si>
    <t>Stavba: III/40832 - Kravsko průtah, 2. stavba, OBEC</t>
  </si>
  <si>
    <t xml:space="preserve">Varianta: CÚ 2021 -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</si>
  <si>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</si>
  <si>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</si>
  <si>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</si>
  <si>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</si>
  <si>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</si>
  <si>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</si>
  <si>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</si>
  <si>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</si>
  <si>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</si>
  <si>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</si>
  <si>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</si>
  <si>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III/40832</t>
  </si>
  <si>
    <t>Kravsko průtah, 2. stavba, OBEC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</si>
  <si>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</si>
  <si>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</si>
  <si>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</si>
  <si>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</si>
  <si>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</si>
  <si>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</si>
  <si>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</si>
  <si>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</si>
  <si>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</si>
  <si>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</si>
  <si>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</si>
  <si>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</si>
  <si>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</si>
  <si>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</si>
  <si>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</si>
  <si>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</si>
  <si>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</si>
  <si>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</si>
  <si>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</si>
  <si>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</si>
  <si>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</si>
  <si>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</si>
  <si>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</si>
  <si>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</si>
  <si>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</si>
  <si>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</si>
  <si>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</si>
  <si>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</si>
  <si>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</si>
  <si>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</si>
  <si>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</si>
  <si>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</si>
  <si>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</si>
  <si>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</si>
  <si>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</si>
  <si>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</si>
  <si>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</si>
  <si>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</si>
  <si>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</si>
  <si>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</si>
  <si>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</si>
  <si>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</si>
  <si>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</si>
  <si>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</si>
  <si>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02945</t>
  </si>
  <si>
    <t>OSTAT POŽADAVKY - GEOMETRICKÝ PLÁN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</si>
  <si>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</si>
  <si>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</si>
  <si>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</si>
  <si>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</si>
  <si>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</si>
  <si>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</si>
  <si>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</si>
  <si>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</si>
  <si>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00014</t>
  </si>
  <si>
    <t>Zajištění provedení a výstupů veškerých zkoušek a revizí</t>
  </si>
  <si>
    <t>00018</t>
  </si>
  <si>
    <t>Návrh technologického postupu prací</t>
  </si>
  <si>
    <t>SO 102.1</t>
  </si>
  <si>
    <t>Chodníky, vjezdy, odstavné plochy, KM 5.047-5.289</t>
  </si>
  <si>
    <t>014102</t>
  </si>
  <si>
    <t>POPLATKY ZA SKLÁDKU</t>
  </si>
  <si>
    <t>T</t>
  </si>
  <si>
    <t>zemina, kamení</t>
  </si>
  <si>
    <t>"11130"  
2,000 t/m3*589,10 m2*0,15 m=176,730 [A] 
"113328"  
1,900 t/m3*3,460=6,574 [B] 
"132738"  
2,000 t/m3*1,56=3,120 [C] 
celkem: A+B+C=186,424 [D]</t>
  </si>
  <si>
    <t>zahrnuje veškeré poplatky provozovateli skládky související s uložením odpadu na skládce.</t>
  </si>
  <si>
    <t>stavební suť z cihel, kamene a betonu</t>
  </si>
  <si>
    <t>"966138"  
2,600 t/m3*2,535=6,591 [A]</t>
  </si>
  <si>
    <t>Zemní práce</t>
  </si>
  <si>
    <t>11130</t>
  </si>
  <si>
    <t>SEJMUTÍ DRNU</t>
  </si>
  <si>
    <t>M2</t>
  </si>
  <si>
    <t>seříznutí drnu tl. 0,15 m, s odvozem do 20 km a uložení na skládku  
zaměřeno na stavbě a acad, viz přílohy č. 1 technická zpráva, 2 situace, 4 pracovní příčné řezy</t>
  </si>
  <si>
    <t>v místě nových parkovacích míst před domem č.p. 11:  
158,4=158,400 [A] 
v místě nových parkovacích míst před domem č.p. 81:  
127,2=127,200 [B] 
v místech chodníků:  
303,5=303,500 [C] 
celkem: A+B+C=589,100 [D]</t>
  </si>
  <si>
    <t>včetně vodorovné dopravy a uložení na skládku</t>
  </si>
  <si>
    <t>113328</t>
  </si>
  <si>
    <t>ODSTRAN PODKL ZPEVNĚNÝCH PLOCH Z KAMENIVA NESTMEL, ODVOZ DO 20KM</t>
  </si>
  <si>
    <t>M3</t>
  </si>
  <si>
    <t>zahliněné podklady, včetně uložení na skládku  
zaměřeno na stavbě a acad, viz přílohy č. 1 technická zpráva, 2 situace, 3 vzorový příčný řez, 4 pracovní příčné řezy</t>
  </si>
  <si>
    <t>v místě nových parkovacích míst před domem č.p. 81: 0,20*17,30=3,460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</si>
  <si>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</si>
  <si>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125738</t>
  </si>
  <si>
    <t>VYKOPÁVKY ZE ZEMNÍKŮ A SKLÁDEK TŘ. I, ODVOZ DO 20KM</t>
  </si>
  <si>
    <t>pořízení a dovoz ornice, k pol.č. 18230</t>
  </si>
  <si>
    <t>32,810=32,810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</si>
  <si>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</si>
  <si>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132738</t>
  </si>
  <si>
    <t>HLOUBENÍ RÝH ŠÍŘ DO 2M PAŽ I NEPAŽ TŘ. I, ODVOZ DO 20KM</t>
  </si>
  <si>
    <t>výkop pro základ zídky na parc.č. 37  
zaměřeno na stavbě, viz přílohy č. 1 technická zpráva, 2 situace, 4 pracovní příčné řezy,</t>
  </si>
  <si>
    <t>0,80*0,30*6,50=1,560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</si>
  <si>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</si>
  <si>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</si>
  <si>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17120</t>
  </si>
  <si>
    <t>ULOŽENÍ SYPANINY DO NÁSYPŮ A NA SKLÁDKY BEZ ZHUTNĚNÍ</t>
  </si>
  <si>
    <t>na skládku</t>
  </si>
  <si>
    <t>"132738"  
0,80*0,30*6,50=1,560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</si>
  <si>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</si>
  <si>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</si>
  <si>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18110</t>
  </si>
  <si>
    <t>ÚPRAVA PLÁNĚ SE ZHUTNĚNÍM V HORNINĚ TŘ. I</t>
  </si>
  <si>
    <t>zaměřeno na stavbě a acad, viz přílohy č. 1 technická zpráva, 2 situace, 3 vzorový příčný řez, 4 pracovní příčné řezy</t>
  </si>
  <si>
    <t>pod chodníky: 1100,175=1 100,175 [A]</t>
  </si>
  <si>
    <t>položka zahrnuje úpravu pláně včetně vyrovnání výškových rozdílů. Míru zhutnění určuje projekt.</t>
  </si>
  <si>
    <t>18130</t>
  </si>
  <si>
    <t>ÚPRAVA PLÁNĚ BEZ ZHUTNĚNÍ</t>
  </si>
  <si>
    <t>plochy v místech před rozprostřením ornice, viz pol.č. 18230  
zaměřeno na stavbě a acad, viz přílohy č. 1 technická zpráva, 2 situace,  4 pracovní příčné řezy</t>
  </si>
  <si>
    <t>328,100=328,100 [A]</t>
  </si>
  <si>
    <t>položka zahrnuje úpravu pláně včetně vyrovnání výškových rozdílů</t>
  </si>
  <si>
    <t>18230</t>
  </si>
  <si>
    <t>ROZPROSTŘENÍ ORNICE V ROVINĚ</t>
  </si>
  <si>
    <t>na plochách kolem chodníků, tl. 10 cm  
zaměřeno na stavbě a acad, viz přílohy č. 1 technická zpráva, 2 situace,  4 pracovní příčné řezy</t>
  </si>
  <si>
    <t>0,10*328,10=32,810 [A]</t>
  </si>
  <si>
    <t>položka zahrnuje:  
nutné přemístění ornice z dočasných skládek vzdálených do 50m  
rozprostření ornice v předepsané tloušťce v rovině a ve svahu do 1:5</t>
  </si>
  <si>
    <t>11</t>
  </si>
  <si>
    <t>18241</t>
  </si>
  <si>
    <t>ZALOŽENÍ TRÁVNÍKU RUČNÍM VÝSEVEM</t>
  </si>
  <si>
    <t>osázení v místech rozprostření ornice, viz pol.č. 18230  
zaměřeno na stavbě a acad, viz přílohy č. 1 technická zpráva, 2 situace,  4 pracovní příčné řezy</t>
  </si>
  <si>
    <t>328,10=328,100 [A]</t>
  </si>
  <si>
    <t>Zahrnuje dodání předepsané travní směsi, její výsev na ornici, zalévání, první pokosení, to vše bez ohledu na sklon terénu</t>
  </si>
  <si>
    <t>12</t>
  </si>
  <si>
    <t>18247</t>
  </si>
  <si>
    <t>OŠETŘOVÁNÍ TRÁVNÍKU</t>
  </si>
  <si>
    <t>v počtu ošetřování 1x, viz pol.č. 18241  
zaměřeno na stavbě a acad, viz přílohy č. 1 technická zpráva, 2 situace,  4 pracovní příčné řezy</t>
  </si>
  <si>
    <t>Zahrnuje pokosení se shrabáním, naložení shrabků na dopravní prostředek, s odvozem a se složením, to vše bez ohledu na sklon terénu  
zahrnuje nutné zalití a hnojení</t>
  </si>
  <si>
    <t>Základy</t>
  </si>
  <si>
    <t>13</t>
  </si>
  <si>
    <t>272313</t>
  </si>
  <si>
    <t>ZÁKLADY Z PROSTÉHO BETONU  C16/20 (B20)</t>
  </si>
  <si>
    <t>základ zídky na parc.č. 37  
zaměřeno na stavbě, viz přílohy č. 1 technická zpráva, 2 situace, 4 pracovní příčné řezy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</si>
  <si>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</si>
  <si>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Svislé konstrukce</t>
  </si>
  <si>
    <t>14</t>
  </si>
  <si>
    <t>317324</t>
  </si>
  <si>
    <t>ŘÍMSY ZE ŽELEZOBETONU DO C25/30 (B30)</t>
  </si>
  <si>
    <t>římsa na zídce na parc. č. 37, beton C20/25  
zaměřeno na stavbě, viz přílohy č. 1 technická zpráva, 2 situace, 4 pracovní příčné řezy</t>
  </si>
  <si>
    <t>0,40*0,10*6,50=0,260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</si>
  <si>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</t>
  </si>
  <si>
    <t>15</t>
  </si>
  <si>
    <t>327212</t>
  </si>
  <si>
    <t>ZDI OPĚRNÉ, ZÁRUBNÍ, NÁBŘEŽNÍ Z LOMOVÉHO KAMENE NA MC</t>
  </si>
  <si>
    <t>zídka na parc.č. 37  
zaměřeno na stavbě, viz přílohy č. 1 technická zpráva, 2 situace, 4 pracovní příčné řezy</t>
  </si>
  <si>
    <t>0,70*0,30*6,50=1,365 [A]</t>
  </si>
  <si>
    <t>položka zahrnuje dodávku a osazení lomového kamene, jeho výběr a případnou úpravu, dodávku předepsané malty, spárování.</t>
  </si>
  <si>
    <t>16</t>
  </si>
  <si>
    <t>33817B</t>
  </si>
  <si>
    <t>SLOUPKY OHRADNÍ A PLOTOVÉ Z DÍLCŮ KOVOVÝCH  DODATEČNĚ KOTVENÉ</t>
  </si>
  <si>
    <t>sloupky na zídce na parc.č. 37  
zaměřeno na stavbě, viz přílohy č. 1 technická zpráva, 2 situace, 4 pracovní příčné řezy</t>
  </si>
  <si>
    <t>20*4*1,5/1000=0,120 [A]</t>
  </si>
  <si>
    <t>- dodání a osazení předepsaného sloupku, kotevních prvků (desky apod.) a spojovacího materiálu  včetně PKO  
- zřízení a výplň kotevních otvorů  
- předepsané podlití kotevních desek</t>
  </si>
  <si>
    <t>Vodorovné konstrukce</t>
  </si>
  <si>
    <t>17</t>
  </si>
  <si>
    <t>451314</t>
  </si>
  <si>
    <t>PODKLADNÍ A VÝPLŇOVÉ VRSTVY Z PROSTÉHO BETONU C25/30</t>
  </si>
  <si>
    <t>podklad pro dlažbu z lom. kamene tl. 15 cm, beton C25/30 -XF2  
zaměřeno na stavbě a acad, viz přílohy č. 1 technická zpráva, 2 situace, 4 pracovní příčné řezy</t>
  </si>
  <si>
    <t>0,15m * (7,5 + 10 m2)=2,625 [A]</t>
  </si>
  <si>
    <t>18</t>
  </si>
  <si>
    <t>465512</t>
  </si>
  <si>
    <t>DLAŽBY Z LOMOVÉHO KAMENE NA MC</t>
  </si>
  <si>
    <t>dlažba kolem DV 17 a pás vedle parkovacích míst  
lomový kámen tl. 0.20 m s vyspárováním maltou MC 10  
zaměřeno na stavbě a acad, viz přílohy č. 1 technická zpráva, 2 situace,  4 pracovní příčné řezy,</t>
  </si>
  <si>
    <t>0,20 m * (7,5 + 10 m2)=3,500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</si>
  <si>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</si>
  <si>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</si>
  <si>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19</t>
  </si>
  <si>
    <t>56333</t>
  </si>
  <si>
    <t>VOZOVKOVÉ VRSTVY ZE ŠTĚRKODRTI TL. 150MM</t>
  </si>
  <si>
    <t>ŠDb 0/32  
zaměřeno na stavbě a acad, viz přílohy č. 1 technická zpráva, 2 situace, 3 vzorový příčný řez, 4 pracovní příčné řezy</t>
  </si>
  <si>
    <t>vrstva chodníku: 807,50=807,500 [A] 
plochy samostatných sjezdů: 31,10=31,100 [B] 
celkem: A+B=838,600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</si>
  <si>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</si>
  <si>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</si>
  <si>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56335</t>
  </si>
  <si>
    <t>VOZOVKOVÉ VRSTVY ZE ŠTĚRKODRTI TL.  250MM</t>
  </si>
  <si>
    <t>pod parkovacími místy:10,50*6,85+11,25*7,00=150,675 [A] 
pod samostatnými sjezdy: 110,90=110,900 [B] 
celkem: A+B=261,575 [C]</t>
  </si>
  <si>
    <t>21</t>
  </si>
  <si>
    <t>582611</t>
  </si>
  <si>
    <t>KRYTY Z BETON DLAŽDIC SE ZÁMKEM ŠEDÝCH TL 60MM DO LOŽE Z KAM</t>
  </si>
  <si>
    <t>bet. dlažba zámková šedá tl. 60 mm vč. lože z drceného kameniva fr.4/8 tl. 30mm  
zaměřeno na stavbě a acad, viz přílohy č. 1 technická zpráva, 2 situace, 3 vzorový příčný řez, 4 pracovní příčné řezy</t>
  </si>
  <si>
    <t>chodníky: 518,125=518,125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</si>
  <si>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</si>
  <si>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22</t>
  </si>
  <si>
    <t>582612</t>
  </si>
  <si>
    <t>KRYTY Z BETON DLAŽDIC SE ZÁMKEM ŠEDÝCH TL 80MM DO LOŽE Z KAM</t>
  </si>
  <si>
    <t>bet. dlažba zámková šedá tl. 80 mm vč. lože z drceného kameniva fr.4/8 tl. 40mm  
zaměřeno na stavbě a acad, viz přílohy č. 1 technická zpráva, 2 situace, 3 vzorový příčný řez, 4 pracovní příčné řezy</t>
  </si>
  <si>
    <t>v místě samostatných sjezdů: 95=95,000 [A] 
v místě parkovacích míst: 134,475=134,475 [B] 
celkem: A+B=229,475 [C]</t>
  </si>
  <si>
    <t>23</t>
  </si>
  <si>
    <t>582618</t>
  </si>
  <si>
    <t>KRYTY Z BETON DLAŽDIC SE ZÁMKEM ŠEDÝCH RELIÉF TL 80MM DO LOŽE Z KAM</t>
  </si>
  <si>
    <t>umělá vodicí linie (varovný pás) šířky 40 cm, vč. lože z drceného kameniva fr.4/8 tl. 40mm  
zaměřeno na stavbě a acad, viz přílohy č. 1 technická zpráva, 2 situace, 3 vzorový příčný řez, 4 pracovní příčné řezy</t>
  </si>
  <si>
    <t>před parkovacími místy: 0,40*12+0,40*24=14,400 [A]</t>
  </si>
  <si>
    <t>24</t>
  </si>
  <si>
    <t>58261A</t>
  </si>
  <si>
    <t>KRYTY Z BETON DLAŽDIC SE ZÁMKEM BAREV RELIÉF TL 60MM DO LOŽE Z KAM</t>
  </si>
  <si>
    <t>bet. dlažba zámková červená reliéfní tl. 60mm vč. lože z drceného kameniva fr.4/8 tl. 30mm  
zaměřeno na stavbě a acad, viz přílohy č. 1 technická zpráva, 2 situace, 3 vzorový příčný řez, 4 pracovní příčné řezy</t>
  </si>
  <si>
    <t>v místech pro přecházení: 13,40=13,400 [A]</t>
  </si>
  <si>
    <t>25</t>
  </si>
  <si>
    <t>58261B</t>
  </si>
  <si>
    <t>KRYTY Z BETON DLAŽDIC SE ZÁMKEM BAREV RELIÉF TL 80MM DO LOŽE Z KAM</t>
  </si>
  <si>
    <t>bet. dlažba zámková červená reliéfní tl. 80mm vč. lože z drceného kameniva fr.4/8 tl. 40mm  
zaměřeno na stavbě a acad, viz přílohy č. 1 technická zpráva, 2 situace, 3 vzorový příčný řez, 4 pracovní příčné řezy</t>
  </si>
  <si>
    <t>v místě samostatných sjezdů: 15,9=15,900 [A] 
v místě parkovacích míst: 16,2=16,200 [B] 
celkem: A+B=32,100 [C]</t>
  </si>
  <si>
    <t>Přidružená stavební výroba</t>
  </si>
  <si>
    <t>26</t>
  </si>
  <si>
    <t>767911</t>
  </si>
  <si>
    <t>OPLOCENÍ Z DRÁTĚNÉHO PLETIVA POZINKOVANÉHO STANDARDNÍHO</t>
  </si>
  <si>
    <t>na zídce na par.č. 37, výška 150 cm, délka 7 m  
zaměřeno na stavbě a acad, viz přílohy č. 1 technická zpráva, 2 situace, 4 pracovní příčné řezy</t>
  </si>
  <si>
    <t>1,50*7=10,500 [A]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</si>
  <si>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</si>
  <si>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Ostatní konstrukce a práce</t>
  </si>
  <si>
    <t>27</t>
  </si>
  <si>
    <t>914121</t>
  </si>
  <si>
    <t>DOPRAVNÍ ZNAČKY ZÁKLADNÍ VELIKOSTI OCELOVÉ FÓLIE TŘ 1 - DODÁVKA A MONTÁŽ</t>
  </si>
  <si>
    <t>KUS</t>
  </si>
  <si>
    <t>vyhrazené parkoviště pro invalidu  
zaměřeno na stavbě</t>
  </si>
  <si>
    <t>IP12 + O1: 1=1,000 [A]</t>
  </si>
  <si>
    <t>položka zahrnuje:  
- dodávku a montáž značek v požadovaném provedení</t>
  </si>
  <si>
    <t>28</t>
  </si>
  <si>
    <t>915111</t>
  </si>
  <si>
    <t>VODOROVNÉ DOPRAVNÍ ZNAČENÍ BARVOU HLADKÉ - DODÁVKA A POKLÁDKA</t>
  </si>
  <si>
    <t>vyznačení parkovacích míst  
zaměřeno na stavbě a acad, viz přílohy č. 1 technická zpráva, 2 situace, 5 trvalé dopravní značení</t>
  </si>
  <si>
    <t>V10b: 6*0,125*4,5=3,375 [A]</t>
  </si>
  <si>
    <t>položka zahrnuje:  
- dodání a pokládku nátěrového materiálu (měří se pouze natíraná plocha)  
- předznačení a reflexní úpravu</t>
  </si>
  <si>
    <t>29</t>
  </si>
  <si>
    <t>91551</t>
  </si>
  <si>
    <t>VODOROVNÉ DOPRAVNÍ ZNAČENÍ - PŘEDEM PŘIPRAVENÉ SYMBOLY</t>
  </si>
  <si>
    <t>vyhrazené parkoviště pro invalidu  
zaměřeno na stavbě a acad, viz přílohy č. 1 technická zpráva, 2 situace, 5 trvalé dopravní značení</t>
  </si>
  <si>
    <t>V10 f: 1=1,000 [A]</t>
  </si>
  <si>
    <t>položka zahrnuje:  
- dodání a pokládku předepsaného symbolu  
- zahrnuje předznačení a reflexní úpravu</t>
  </si>
  <si>
    <t>30</t>
  </si>
  <si>
    <t>917223</t>
  </si>
  <si>
    <t>SILNIČNÍ A CHODNÍKOVÉ OBRUBY Z BETONOVÝCH OBRUBNÍKŮ ŠÍŘ 100MM</t>
  </si>
  <si>
    <t>M</t>
  </si>
  <si>
    <t>chodníkové obrubníky 1000/100/250 mm vč. bet. lože a opěrky z betonu C20/25-XF3  
zaměřeno na stavbě a acad, viz přílohy č. 1 technická zpráva, 2 situace, 3 vzorový příčný řez, 4 pracovní příčné řezy</t>
  </si>
  <si>
    <t>337=337,000 [A]</t>
  </si>
  <si>
    <t>Položka zahrnuje:  
dodání a pokládku betonových obrubníků o rozměrech předepsaných zadávací dokumentací  
betonové lože i boční betonovou opěrku.</t>
  </si>
  <si>
    <t>31</t>
  </si>
  <si>
    <t>966138</t>
  </si>
  <si>
    <t>BOURÁNÍ KONSTRUKCÍ Z KAMENE NA MC S ODVOZEM DO 20KM</t>
  </si>
  <si>
    <t>včetně uložení na skládku  
zaměřeno na stavbě, viz přílohy č. 1 technická zpráva, 2 situace</t>
  </si>
  <si>
    <t>zídka na parc.č. 37: 0,30*1,30*6,50=2,535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</si>
  <si>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</si>
  <si>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32</t>
  </si>
  <si>
    <t>96718</t>
  </si>
  <si>
    <t>VYBOURÁNÍ ČÁSTÍ KONSTRUKCÍ KOVOVÝCH</t>
  </si>
  <si>
    <t>staré oplocení na zídce na parc. č. 37, včetně odvozu a likvidace v režii zhotovitele  
zaměřeno na stavbě, viz přílohy č. 1 technická zpráva, 2 situace</t>
  </si>
  <si>
    <t>0,100=0,100 [A]</t>
  </si>
  <si>
    <t>- položka zahrnuje veškerou manipulaci s vybouranou sutí a hmotami</t>
  </si>
  <si>
    <t>SO 302.11</t>
  </si>
  <si>
    <t>Přípojky sousedních nemovitostí</t>
  </si>
  <si>
    <t>"132738" 
2,00 t/m3*32,56=65,120 [A] 
"132838" 
2,00 t/m3*32,56=65,120 [B] 
celkem: A+B=130,240 [C]</t>
  </si>
  <si>
    <t>zaměřeno na stavbě a acad, viz přílohy č. 1 technická zpráva, 2 situace, 3 schéma napojení dešťových svodů</t>
  </si>
  <si>
    <t>0,8*2*40,7/2=32,560 [A]</t>
  </si>
  <si>
    <t>132838</t>
  </si>
  <si>
    <t>HLOUBENÍ RÝH ŠÍŘ DO 2M 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</si>
  <si>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</si>
  <si>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nevhodné zeminy na skládku, k pol. č. 132738 a 132838</t>
  </si>
  <si>
    <t>32,56+32,56=65,120 [A]</t>
  </si>
  <si>
    <t>17481</t>
  </si>
  <si>
    <t>ZÁSYP JAM A RÝH Z NAKUPOVANÝCH MATERIÁLŮ</t>
  </si>
  <si>
    <t>zhutněný zásyp rýhy, štěrkopísek 0/22 mm  
zaměřeno na stavbě a acad, viz přílohy č. 1 technická zpráva, 2 situace, 3 schéma napojení dešťových svodů</t>
  </si>
  <si>
    <t>0,8*1,39*40,7=45,258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</si>
  <si>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</si>
  <si>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</si>
  <si>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</si>
  <si>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hutněný obsyp potrubí pískem 0/4 mm  
zaměřeno na stavbě a acad, viz přílohy č. 1 technická zpráva, 2 situace, 3 schéma napojení dešťových svodů</t>
  </si>
  <si>
    <t>0,8*0,46*40,7-0,018=14,960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</si>
  <si>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</si>
  <si>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45157</t>
  </si>
  <si>
    <t>PODKLADNÍ A VÝPLŇOVÉ VRSTVY Z KAMENIVA TĚŽENÉHO</t>
  </si>
  <si>
    <t>pískové lože fr 0/4 mm pod potrubím  
zaměřeno na stavbě a acad, viz přílohy č. 1 technická zpráva, 2 situace, 3 schéma napojení dešťových svodů</t>
  </si>
  <si>
    <t>0,8*0,15*40,7=4,884 [A]</t>
  </si>
  <si>
    <t>položka zahrnuje dodávku předepsaného kameniva, mimostaveništní a vnitrostaveništní dopravu a jeho uložení  
není-li v zadávací dokumentaci uvedeno jinak, jedná se o nakupovaný materiál</t>
  </si>
  <si>
    <t>Potrubí</t>
  </si>
  <si>
    <t>87433</t>
  </si>
  <si>
    <t>POTRUBÍ Z TRUB PLASTOVÝCH ODPADNÍCH DN 150MM</t>
  </si>
  <si>
    <t>DN 150 SN 12, materiál polypropylén třívrstvý, oboustranně hladký, včetně kolen, spojovacího a těsnícího materiálu a zaslepení konců  
zaměřeno na stavbě a acad, viz přílohy č. 1 technická zpráva, 2 situace, 3 schéma napojení dešťových svodů</t>
  </si>
  <si>
    <t>6,80+3,00+3,30+6,60+2,50+4,70+8,40+5,40=40,700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</si>
  <si>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</si>
  <si>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899632</t>
  </si>
  <si>
    <t>ZKOUŠKA VODOTĚSNOSTI POTRUBÍ DN 150MM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</si>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</sst>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67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75</v>
      </c>
      <c s="40" t="s">
        <v>76</v>
      </c>
      <c s="41">
        <f>'SO 102.1'!I3</f>
      </c>
      <c s="41">
        <f>'SO 102.1'!O2</f>
      </c>
      <c s="41">
        <f>C12+D12</f>
      </c>
    </row>
    <row r="13" spans="1:5" ht="12.75" customHeight="1">
      <c r="A13" s="40" t="s">
        <v>261</v>
      </c>
      <c s="40" t="s">
        <v>262</v>
      </c>
      <c s="41">
        <f>'SO 302.11'!I3</f>
      </c>
      <c s="41">
        <f>'SO 302.11'!O2</f>
      </c>
      <c s="4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55</v>
      </c>
      <c r="E16" s="38" t="s">
        <v>56</v>
      </c>
    </row>
    <row r="17" spans="1:5" ht="12.75">
      <c r="A17" t="s">
        <v>57</v>
      </c>
      <c r="E17" s="36" t="s">
        <v>58</v>
      </c>
    </row>
    <row r="18" spans="1:16" ht="12.75">
      <c r="A18" s="24" t="s">
        <v>49</v>
      </c>
      <c s="29" t="s">
        <v>26</v>
      </c>
      <c s="29" t="s">
        <v>61</v>
      </c>
      <c s="24" t="s">
        <v>51</v>
      </c>
      <c s="30" t="s">
        <v>62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55</v>
      </c>
      <c r="E20" s="38" t="s">
        <v>56</v>
      </c>
    </row>
    <row r="21" spans="1:5" ht="63.75">
      <c r="A21" t="s">
        <v>57</v>
      </c>
      <c r="E21" s="36" t="s">
        <v>63</v>
      </c>
    </row>
    <row r="22" spans="1:16" ht="12.75">
      <c r="A22" s="24" t="s">
        <v>49</v>
      </c>
      <c s="29" t="s">
        <v>37</v>
      </c>
      <c s="29" t="s">
        <v>64</v>
      </c>
      <c s="24" t="s">
        <v>51</v>
      </c>
      <c s="30" t="s">
        <v>65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55</v>
      </c>
      <c r="E24" s="38" t="s">
        <v>56</v>
      </c>
    </row>
    <row r="25" spans="1:5" ht="63.75">
      <c r="A25" t="s">
        <v>57</v>
      </c>
      <c r="E25" s="36" t="s">
        <v>66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67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67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12.75">
      <c r="A10" s="24" t="s">
        <v>49</v>
      </c>
      <c s="29" t="s">
        <v>33</v>
      </c>
      <c s="29" t="s">
        <v>68</v>
      </c>
      <c s="24" t="s">
        <v>69</v>
      </c>
      <c s="30" t="s">
        <v>70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71</v>
      </c>
      <c s="24" t="s">
        <v>69</v>
      </c>
      <c s="30" t="s">
        <v>72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55</v>
      </c>
      <c r="E16" s="38" t="s">
        <v>56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73</v>
      </c>
      <c s="24" t="s">
        <v>69</v>
      </c>
      <c s="30" t="s">
        <v>74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55</v>
      </c>
      <c r="E20" s="38" t="s">
        <v>56</v>
      </c>
    </row>
    <row r="21" spans="1:5" ht="12.75">
      <c r="A21" t="s">
        <v>57</v>
      </c>
      <c r="E2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0+O8+O17+O58+O63+O76+O85+O114+O119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75</v>
      </c>
      <c s="39">
        <f>0+I8+I17+I58+I63+I76+I85+I114+I119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75</v>
      </c>
      <c s="6"/>
      <c s="18" t="s">
        <v>76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49</v>
      </c>
      <c s="29" t="s">
        <v>33</v>
      </c>
      <c s="29" t="s">
        <v>77</v>
      </c>
      <c s="24" t="s">
        <v>33</v>
      </c>
      <c s="30" t="s">
        <v>78</v>
      </c>
      <c s="31" t="s">
        <v>79</v>
      </c>
      <c s="32">
        <v>186.424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80</v>
      </c>
    </row>
    <row r="11" spans="1:5" ht="127.5">
      <c r="A11" s="37" t="s">
        <v>55</v>
      </c>
      <c r="E11" s="38" t="s">
        <v>81</v>
      </c>
    </row>
    <row r="12" spans="1:5" ht="25.5">
      <c r="A12" t="s">
        <v>57</v>
      </c>
      <c r="E12" s="36" t="s">
        <v>82</v>
      </c>
    </row>
    <row r="13" spans="1:16" ht="12.75">
      <c r="A13" s="24" t="s">
        <v>49</v>
      </c>
      <c s="29" t="s">
        <v>27</v>
      </c>
      <c s="29" t="s">
        <v>77</v>
      </c>
      <c s="24" t="s">
        <v>27</v>
      </c>
      <c s="30" t="s">
        <v>78</v>
      </c>
      <c s="31" t="s">
        <v>79</v>
      </c>
      <c s="32">
        <v>6.591</v>
      </c>
      <c s="33">
        <v>0</v>
      </c>
      <c s="34">
        <f>ROUND(ROUND(H13,2)*ROUND(G13,3),2)</f>
      </c>
      <c r="O13">
        <f>(I13*21)/100</f>
      </c>
      <c t="s">
        <v>27</v>
      </c>
    </row>
    <row r="14" spans="1:5" ht="12.75">
      <c r="A14" s="35" t="s">
        <v>54</v>
      </c>
      <c r="E14" s="36" t="s">
        <v>83</v>
      </c>
    </row>
    <row r="15" spans="1:5" ht="25.5">
      <c r="A15" s="37" t="s">
        <v>55</v>
      </c>
      <c r="E15" s="38" t="s">
        <v>84</v>
      </c>
    </row>
    <row r="16" spans="1:5" ht="25.5">
      <c r="A16" t="s">
        <v>57</v>
      </c>
      <c r="E16" s="36" t="s">
        <v>82</v>
      </c>
    </row>
    <row r="17" spans="1:18" ht="12.75" customHeight="1">
      <c r="A17" s="6" t="s">
        <v>47</v>
      </c>
      <c s="6"/>
      <c s="43" t="s">
        <v>33</v>
      </c>
      <c s="6"/>
      <c s="27" t="s">
        <v>85</v>
      </c>
      <c s="6"/>
      <c s="6"/>
      <c s="6"/>
      <c s="44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4" t="s">
        <v>49</v>
      </c>
      <c s="29" t="s">
        <v>26</v>
      </c>
      <c s="29" t="s">
        <v>86</v>
      </c>
      <c s="24" t="s">
        <v>51</v>
      </c>
      <c s="30" t="s">
        <v>87</v>
      </c>
      <c s="31" t="s">
        <v>88</v>
      </c>
      <c s="32">
        <v>589.1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38.25">
      <c r="A19" s="35" t="s">
        <v>54</v>
      </c>
      <c r="E19" s="36" t="s">
        <v>89</v>
      </c>
    </row>
    <row r="20" spans="1:5" ht="127.5">
      <c r="A20" s="37" t="s">
        <v>55</v>
      </c>
      <c r="E20" s="38" t="s">
        <v>90</v>
      </c>
    </row>
    <row r="21" spans="1:5" ht="12.75">
      <c r="A21" t="s">
        <v>57</v>
      </c>
      <c r="E21" s="36" t="s">
        <v>91</v>
      </c>
    </row>
    <row r="22" spans="1:16" ht="25.5">
      <c r="A22" s="24" t="s">
        <v>49</v>
      </c>
      <c s="29" t="s">
        <v>37</v>
      </c>
      <c s="29" t="s">
        <v>92</v>
      </c>
      <c s="24" t="s">
        <v>51</v>
      </c>
      <c s="30" t="s">
        <v>93</v>
      </c>
      <c s="31" t="s">
        <v>94</v>
      </c>
      <c s="32">
        <v>3.46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38.25">
      <c r="A23" s="35" t="s">
        <v>54</v>
      </c>
      <c r="E23" s="36" t="s">
        <v>95</v>
      </c>
    </row>
    <row r="24" spans="1:5" ht="12.75">
      <c r="A24" s="37" t="s">
        <v>55</v>
      </c>
      <c r="E24" s="38" t="s">
        <v>96</v>
      </c>
    </row>
    <row r="25" spans="1:5" ht="63.75">
      <c r="A25" t="s">
        <v>57</v>
      </c>
      <c r="E25" s="36" t="s">
        <v>97</v>
      </c>
    </row>
    <row r="26" spans="1:16" ht="12.75">
      <c r="A26" s="24" t="s">
        <v>49</v>
      </c>
      <c s="29" t="s">
        <v>39</v>
      </c>
      <c s="29" t="s">
        <v>98</v>
      </c>
      <c s="24" t="s">
        <v>51</v>
      </c>
      <c s="30" t="s">
        <v>99</v>
      </c>
      <c s="31" t="s">
        <v>94</v>
      </c>
      <c s="32">
        <v>32.81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100</v>
      </c>
    </row>
    <row r="28" spans="1:5" ht="12.75">
      <c r="A28" s="37" t="s">
        <v>55</v>
      </c>
      <c r="E28" s="38" t="s">
        <v>101</v>
      </c>
    </row>
    <row r="29" spans="1:5" ht="306">
      <c r="A29" t="s">
        <v>57</v>
      </c>
      <c r="E29" s="36" t="s">
        <v>102</v>
      </c>
    </row>
    <row r="30" spans="1:16" ht="12.75">
      <c r="A30" s="24" t="s">
        <v>49</v>
      </c>
      <c s="29" t="s">
        <v>41</v>
      </c>
      <c s="29" t="s">
        <v>103</v>
      </c>
      <c s="24" t="s">
        <v>51</v>
      </c>
      <c s="30" t="s">
        <v>104</v>
      </c>
      <c s="31" t="s">
        <v>94</v>
      </c>
      <c s="32">
        <v>1.56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38.25">
      <c r="A31" s="35" t="s">
        <v>54</v>
      </c>
      <c r="E31" s="36" t="s">
        <v>105</v>
      </c>
    </row>
    <row r="32" spans="1:5" ht="12.75">
      <c r="A32" s="37" t="s">
        <v>55</v>
      </c>
      <c r="E32" s="38" t="s">
        <v>106</v>
      </c>
    </row>
    <row r="33" spans="1:5" ht="318.75">
      <c r="A33" t="s">
        <v>57</v>
      </c>
      <c r="E33" s="36" t="s">
        <v>107</v>
      </c>
    </row>
    <row r="34" spans="1:16" ht="12.75">
      <c r="A34" s="24" t="s">
        <v>49</v>
      </c>
      <c s="29" t="s">
        <v>108</v>
      </c>
      <c s="29" t="s">
        <v>109</v>
      </c>
      <c s="24" t="s">
        <v>51</v>
      </c>
      <c s="30" t="s">
        <v>110</v>
      </c>
      <c s="31" t="s">
        <v>94</v>
      </c>
      <c s="32">
        <v>1.56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111</v>
      </c>
    </row>
    <row r="36" spans="1:5" ht="25.5">
      <c r="A36" s="37" t="s">
        <v>55</v>
      </c>
      <c r="E36" s="38" t="s">
        <v>112</v>
      </c>
    </row>
    <row r="37" spans="1:5" ht="191.25">
      <c r="A37" t="s">
        <v>57</v>
      </c>
      <c r="E37" s="36" t="s">
        <v>113</v>
      </c>
    </row>
    <row r="38" spans="1:16" ht="12.75">
      <c r="A38" s="24" t="s">
        <v>49</v>
      </c>
      <c s="29" t="s">
        <v>114</v>
      </c>
      <c s="29" t="s">
        <v>115</v>
      </c>
      <c s="24" t="s">
        <v>51</v>
      </c>
      <c s="30" t="s">
        <v>116</v>
      </c>
      <c s="31" t="s">
        <v>88</v>
      </c>
      <c s="32">
        <v>1100.175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117</v>
      </c>
    </row>
    <row r="40" spans="1:5" ht="12.75">
      <c r="A40" s="37" t="s">
        <v>55</v>
      </c>
      <c r="E40" s="38" t="s">
        <v>118</v>
      </c>
    </row>
    <row r="41" spans="1:5" ht="25.5">
      <c r="A41" t="s">
        <v>57</v>
      </c>
      <c r="E41" s="36" t="s">
        <v>119</v>
      </c>
    </row>
    <row r="42" spans="1:16" ht="12.75">
      <c r="A42" s="24" t="s">
        <v>49</v>
      </c>
      <c s="29" t="s">
        <v>44</v>
      </c>
      <c s="29" t="s">
        <v>120</v>
      </c>
      <c s="24" t="s">
        <v>51</v>
      </c>
      <c s="30" t="s">
        <v>121</v>
      </c>
      <c s="31" t="s">
        <v>88</v>
      </c>
      <c s="32">
        <v>328.1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38.25">
      <c r="A43" s="35" t="s">
        <v>54</v>
      </c>
      <c r="E43" s="36" t="s">
        <v>122</v>
      </c>
    </row>
    <row r="44" spans="1:5" ht="12.75">
      <c r="A44" s="37" t="s">
        <v>55</v>
      </c>
      <c r="E44" s="38" t="s">
        <v>123</v>
      </c>
    </row>
    <row r="45" spans="1:5" ht="12.75">
      <c r="A45" t="s">
        <v>57</v>
      </c>
      <c r="E45" s="36" t="s">
        <v>124</v>
      </c>
    </row>
    <row r="46" spans="1:16" ht="12.75">
      <c r="A46" s="24" t="s">
        <v>49</v>
      </c>
      <c s="29" t="s">
        <v>46</v>
      </c>
      <c s="29" t="s">
        <v>125</v>
      </c>
      <c s="24" t="s">
        <v>51</v>
      </c>
      <c s="30" t="s">
        <v>126</v>
      </c>
      <c s="31" t="s">
        <v>94</v>
      </c>
      <c s="32">
        <v>32.81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38.25">
      <c r="A47" s="35" t="s">
        <v>54</v>
      </c>
      <c r="E47" s="36" t="s">
        <v>127</v>
      </c>
    </row>
    <row r="48" spans="1:5" ht="12.75">
      <c r="A48" s="37" t="s">
        <v>55</v>
      </c>
      <c r="E48" s="38" t="s">
        <v>128</v>
      </c>
    </row>
    <row r="49" spans="1:5" ht="38.25">
      <c r="A49" t="s">
        <v>57</v>
      </c>
      <c r="E49" s="36" t="s">
        <v>129</v>
      </c>
    </row>
    <row r="50" spans="1:16" ht="12.75">
      <c r="A50" s="24" t="s">
        <v>49</v>
      </c>
      <c s="29" t="s">
        <v>130</v>
      </c>
      <c s="29" t="s">
        <v>131</v>
      </c>
      <c s="24" t="s">
        <v>51</v>
      </c>
      <c s="30" t="s">
        <v>132</v>
      </c>
      <c s="31" t="s">
        <v>88</v>
      </c>
      <c s="32">
        <v>328.1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38.25">
      <c r="A51" s="35" t="s">
        <v>54</v>
      </c>
      <c r="E51" s="36" t="s">
        <v>133</v>
      </c>
    </row>
    <row r="52" spans="1:5" ht="12.75">
      <c r="A52" s="37" t="s">
        <v>55</v>
      </c>
      <c r="E52" s="38" t="s">
        <v>134</v>
      </c>
    </row>
    <row r="53" spans="1:5" ht="25.5">
      <c r="A53" t="s">
        <v>57</v>
      </c>
      <c r="E53" s="36" t="s">
        <v>135</v>
      </c>
    </row>
    <row r="54" spans="1:16" ht="12.75">
      <c r="A54" s="24" t="s">
        <v>49</v>
      </c>
      <c s="29" t="s">
        <v>136</v>
      </c>
      <c s="29" t="s">
        <v>137</v>
      </c>
      <c s="24" t="s">
        <v>51</v>
      </c>
      <c s="30" t="s">
        <v>138</v>
      </c>
      <c s="31" t="s">
        <v>88</v>
      </c>
      <c s="32">
        <v>328.1</v>
      </c>
      <c s="33">
        <v>0</v>
      </c>
      <c s="34">
        <f>ROUND(ROUND(H54,2)*ROUND(G54,3),2)</f>
      </c>
      <c r="O54">
        <f>(I54*21)/100</f>
      </c>
      <c t="s">
        <v>27</v>
      </c>
    </row>
    <row r="55" spans="1:5" ht="38.25">
      <c r="A55" s="35" t="s">
        <v>54</v>
      </c>
      <c r="E55" s="36" t="s">
        <v>139</v>
      </c>
    </row>
    <row r="56" spans="1:5" ht="12.75">
      <c r="A56" s="37" t="s">
        <v>55</v>
      </c>
      <c r="E56" s="38" t="s">
        <v>134</v>
      </c>
    </row>
    <row r="57" spans="1:5" ht="38.25">
      <c r="A57" t="s">
        <v>57</v>
      </c>
      <c r="E57" s="36" t="s">
        <v>140</v>
      </c>
    </row>
    <row r="58" spans="1:18" ht="12.75" customHeight="1">
      <c r="A58" s="6" t="s">
        <v>47</v>
      </c>
      <c s="6"/>
      <c s="43" t="s">
        <v>27</v>
      </c>
      <c s="6"/>
      <c s="27" t="s">
        <v>141</v>
      </c>
      <c s="6"/>
      <c s="6"/>
      <c s="6"/>
      <c s="44">
        <f>0+Q58</f>
      </c>
      <c r="O58">
        <f>0+R58</f>
      </c>
      <c r="Q58">
        <f>0+I59</f>
      </c>
      <c>
        <f>0+O59</f>
      </c>
    </row>
    <row r="59" spans="1:16" ht="12.75">
      <c r="A59" s="24" t="s">
        <v>49</v>
      </c>
      <c s="29" t="s">
        <v>142</v>
      </c>
      <c s="29" t="s">
        <v>143</v>
      </c>
      <c s="24" t="s">
        <v>51</v>
      </c>
      <c s="30" t="s">
        <v>144</v>
      </c>
      <c s="31" t="s">
        <v>94</v>
      </c>
      <c s="32">
        <v>1.56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38.25">
      <c r="A60" s="35" t="s">
        <v>54</v>
      </c>
      <c r="E60" s="36" t="s">
        <v>145</v>
      </c>
    </row>
    <row r="61" spans="1:5" ht="12.75">
      <c r="A61" s="37" t="s">
        <v>55</v>
      </c>
      <c r="E61" s="38" t="s">
        <v>106</v>
      </c>
    </row>
    <row r="62" spans="1:5" ht="357">
      <c r="A62" t="s">
        <v>57</v>
      </c>
      <c r="E62" s="36" t="s">
        <v>146</v>
      </c>
    </row>
    <row r="63" spans="1:18" ht="12.75" customHeight="1">
      <c r="A63" s="6" t="s">
        <v>47</v>
      </c>
      <c s="6"/>
      <c s="43" t="s">
        <v>26</v>
      </c>
      <c s="6"/>
      <c s="27" t="s">
        <v>147</v>
      </c>
      <c s="6"/>
      <c s="6"/>
      <c s="6"/>
      <c s="44">
        <f>0+Q63</f>
      </c>
      <c r="O63">
        <f>0+R63</f>
      </c>
      <c r="Q63">
        <f>0+I64+I68+I72</f>
      </c>
      <c>
        <f>0+O64+O68+O72</f>
      </c>
    </row>
    <row r="64" spans="1:16" ht="12.75">
      <c r="A64" s="24" t="s">
        <v>49</v>
      </c>
      <c s="29" t="s">
        <v>148</v>
      </c>
      <c s="29" t="s">
        <v>149</v>
      </c>
      <c s="24" t="s">
        <v>51</v>
      </c>
      <c s="30" t="s">
        <v>150</v>
      </c>
      <c s="31" t="s">
        <v>94</v>
      </c>
      <c s="32">
        <v>0.26</v>
      </c>
      <c s="33">
        <v>0</v>
      </c>
      <c s="34">
        <f>ROUND(ROUND(H64,2)*ROUND(G64,3),2)</f>
      </c>
      <c r="O64">
        <f>(I64*21)/100</f>
      </c>
      <c t="s">
        <v>27</v>
      </c>
    </row>
    <row r="65" spans="1:5" ht="38.25">
      <c r="A65" s="35" t="s">
        <v>54</v>
      </c>
      <c r="E65" s="36" t="s">
        <v>151</v>
      </c>
    </row>
    <row r="66" spans="1:5" ht="12.75">
      <c r="A66" s="37" t="s">
        <v>55</v>
      </c>
      <c r="E66" s="38" t="s">
        <v>152</v>
      </c>
    </row>
    <row r="67" spans="1:5" ht="369.75">
      <c r="A67" t="s">
        <v>57</v>
      </c>
      <c r="E67" s="36" t="s">
        <v>153</v>
      </c>
    </row>
    <row r="68" spans="1:16" ht="12.75">
      <c r="A68" s="24" t="s">
        <v>49</v>
      </c>
      <c s="29" t="s">
        <v>154</v>
      </c>
      <c s="29" t="s">
        <v>155</v>
      </c>
      <c s="24" t="s">
        <v>51</v>
      </c>
      <c s="30" t="s">
        <v>156</v>
      </c>
      <c s="31" t="s">
        <v>94</v>
      </c>
      <c s="32">
        <v>1.365</v>
      </c>
      <c s="33">
        <v>0</v>
      </c>
      <c s="34">
        <f>ROUND(ROUND(H68,2)*ROUND(G68,3),2)</f>
      </c>
      <c r="O68">
        <f>(I68*21)/100</f>
      </c>
      <c t="s">
        <v>27</v>
      </c>
    </row>
    <row r="69" spans="1:5" ht="38.25">
      <c r="A69" s="35" t="s">
        <v>54</v>
      </c>
      <c r="E69" s="36" t="s">
        <v>157</v>
      </c>
    </row>
    <row r="70" spans="1:5" ht="12.75">
      <c r="A70" s="37" t="s">
        <v>55</v>
      </c>
      <c r="E70" s="38" t="s">
        <v>158</v>
      </c>
    </row>
    <row r="71" spans="1:5" ht="25.5">
      <c r="A71" t="s">
        <v>57</v>
      </c>
      <c r="E71" s="36" t="s">
        <v>159</v>
      </c>
    </row>
    <row r="72" spans="1:16" ht="12.75">
      <c r="A72" s="24" t="s">
        <v>49</v>
      </c>
      <c s="29" t="s">
        <v>160</v>
      </c>
      <c s="29" t="s">
        <v>161</v>
      </c>
      <c s="24" t="s">
        <v>51</v>
      </c>
      <c s="30" t="s">
        <v>162</v>
      </c>
      <c s="31" t="s">
        <v>79</v>
      </c>
      <c s="32">
        <v>0.12</v>
      </c>
      <c s="33">
        <v>0</v>
      </c>
      <c s="34">
        <f>ROUND(ROUND(H72,2)*ROUND(G72,3),2)</f>
      </c>
      <c r="O72">
        <f>(I72*21)/100</f>
      </c>
      <c t="s">
        <v>27</v>
      </c>
    </row>
    <row r="73" spans="1:5" ht="38.25">
      <c r="A73" s="35" t="s">
        <v>54</v>
      </c>
      <c r="E73" s="36" t="s">
        <v>163</v>
      </c>
    </row>
    <row r="74" spans="1:5" ht="12.75">
      <c r="A74" s="37" t="s">
        <v>55</v>
      </c>
      <c r="E74" s="38" t="s">
        <v>164</v>
      </c>
    </row>
    <row r="75" spans="1:5" ht="51">
      <c r="A75" t="s">
        <v>57</v>
      </c>
      <c r="E75" s="36" t="s">
        <v>165</v>
      </c>
    </row>
    <row r="76" spans="1:18" ht="12.75" customHeight="1">
      <c r="A76" s="6" t="s">
        <v>47</v>
      </c>
      <c s="6"/>
      <c s="43" t="s">
        <v>37</v>
      </c>
      <c s="6"/>
      <c s="27" t="s">
        <v>166</v>
      </c>
      <c s="6"/>
      <c s="6"/>
      <c s="6"/>
      <c s="44">
        <f>0+Q76</f>
      </c>
      <c r="O76">
        <f>0+R76</f>
      </c>
      <c r="Q76">
        <f>0+I77+I81</f>
      </c>
      <c>
        <f>0+O77+O81</f>
      </c>
    </row>
    <row r="77" spans="1:16" ht="12.75">
      <c r="A77" s="24" t="s">
        <v>49</v>
      </c>
      <c s="29" t="s">
        <v>167</v>
      </c>
      <c s="29" t="s">
        <v>168</v>
      </c>
      <c s="24" t="s">
        <v>51</v>
      </c>
      <c s="30" t="s">
        <v>169</v>
      </c>
      <c s="31" t="s">
        <v>94</v>
      </c>
      <c s="32">
        <v>2.625</v>
      </c>
      <c s="33">
        <v>0</v>
      </c>
      <c s="34">
        <f>ROUND(ROUND(H77,2)*ROUND(G77,3),2)</f>
      </c>
      <c r="O77">
        <f>(I77*21)/100</f>
      </c>
      <c t="s">
        <v>27</v>
      </c>
    </row>
    <row r="78" spans="1:5" ht="38.25">
      <c r="A78" s="35" t="s">
        <v>54</v>
      </c>
      <c r="E78" s="36" t="s">
        <v>170</v>
      </c>
    </row>
    <row r="79" spans="1:5" ht="12.75">
      <c r="A79" s="37" t="s">
        <v>55</v>
      </c>
      <c r="E79" s="38" t="s">
        <v>171</v>
      </c>
    </row>
    <row r="80" spans="1:5" ht="357">
      <c r="A80" t="s">
        <v>57</v>
      </c>
      <c r="E80" s="36" t="s">
        <v>146</v>
      </c>
    </row>
    <row r="81" spans="1:16" ht="12.75">
      <c r="A81" s="24" t="s">
        <v>49</v>
      </c>
      <c s="29" t="s">
        <v>172</v>
      </c>
      <c s="29" t="s">
        <v>173</v>
      </c>
      <c s="24" t="s">
        <v>51</v>
      </c>
      <c s="30" t="s">
        <v>174</v>
      </c>
      <c s="31" t="s">
        <v>94</v>
      </c>
      <c s="32">
        <v>3.5</v>
      </c>
      <c s="33">
        <v>0</v>
      </c>
      <c s="34">
        <f>ROUND(ROUND(H81,2)*ROUND(G81,3),2)</f>
      </c>
      <c r="O81">
        <f>(I81*21)/100</f>
      </c>
      <c t="s">
        <v>27</v>
      </c>
    </row>
    <row r="82" spans="1:5" ht="51">
      <c r="A82" s="35" t="s">
        <v>54</v>
      </c>
      <c r="E82" s="36" t="s">
        <v>175</v>
      </c>
    </row>
    <row r="83" spans="1:5" ht="12.75">
      <c r="A83" s="37" t="s">
        <v>55</v>
      </c>
      <c r="E83" s="38" t="s">
        <v>176</v>
      </c>
    </row>
    <row r="84" spans="1:5" ht="102">
      <c r="A84" t="s">
        <v>57</v>
      </c>
      <c r="E84" s="36" t="s">
        <v>177</v>
      </c>
    </row>
    <row r="85" spans="1:18" ht="12.75" customHeight="1">
      <c r="A85" s="6" t="s">
        <v>47</v>
      </c>
      <c s="6"/>
      <c s="43" t="s">
        <v>39</v>
      </c>
      <c s="6"/>
      <c s="27" t="s">
        <v>178</v>
      </c>
      <c s="6"/>
      <c s="6"/>
      <c s="6"/>
      <c s="44">
        <f>0+Q85</f>
      </c>
      <c r="O85">
        <f>0+R85</f>
      </c>
      <c r="Q85">
        <f>0+I86+I90+I94+I98+I102+I106+I110</f>
      </c>
      <c>
        <f>0+O86+O90+O94+O98+O102+O106+O110</f>
      </c>
    </row>
    <row r="86" spans="1:16" ht="12.75">
      <c r="A86" s="24" t="s">
        <v>49</v>
      </c>
      <c s="29" t="s">
        <v>179</v>
      </c>
      <c s="29" t="s">
        <v>180</v>
      </c>
      <c s="24" t="s">
        <v>51</v>
      </c>
      <c s="30" t="s">
        <v>181</v>
      </c>
      <c s="31" t="s">
        <v>88</v>
      </c>
      <c s="32">
        <v>838.6</v>
      </c>
      <c s="33">
        <v>0</v>
      </c>
      <c s="34">
        <f>ROUND(ROUND(H86,2)*ROUND(G86,3),2)</f>
      </c>
      <c r="O86">
        <f>(I86*21)/100</f>
      </c>
      <c t="s">
        <v>27</v>
      </c>
    </row>
    <row r="87" spans="1:5" ht="38.25">
      <c r="A87" s="35" t="s">
        <v>54</v>
      </c>
      <c r="E87" s="36" t="s">
        <v>182</v>
      </c>
    </row>
    <row r="88" spans="1:5" ht="51">
      <c r="A88" s="37" t="s">
        <v>55</v>
      </c>
      <c r="E88" s="38" t="s">
        <v>183</v>
      </c>
    </row>
    <row r="89" spans="1:5" ht="51">
      <c r="A89" t="s">
        <v>57</v>
      </c>
      <c r="E89" s="36" t="s">
        <v>184</v>
      </c>
    </row>
    <row r="90" spans="1:16" ht="12.75">
      <c r="A90" s="24" t="s">
        <v>49</v>
      </c>
      <c s="29" t="s">
        <v>185</v>
      </c>
      <c s="29" t="s">
        <v>186</v>
      </c>
      <c s="24" t="s">
        <v>51</v>
      </c>
      <c s="30" t="s">
        <v>187</v>
      </c>
      <c s="31" t="s">
        <v>88</v>
      </c>
      <c s="32">
        <v>261.575</v>
      </c>
      <c s="33">
        <v>0</v>
      </c>
      <c s="34">
        <f>ROUND(ROUND(H90,2)*ROUND(G90,3),2)</f>
      </c>
      <c r="O90">
        <f>(I90*21)/100</f>
      </c>
      <c t="s">
        <v>27</v>
      </c>
    </row>
    <row r="91" spans="1:5" ht="38.25">
      <c r="A91" s="35" t="s">
        <v>54</v>
      </c>
      <c r="E91" s="36" t="s">
        <v>182</v>
      </c>
    </row>
    <row r="92" spans="1:5" ht="51">
      <c r="A92" s="37" t="s">
        <v>55</v>
      </c>
      <c r="E92" s="38" t="s">
        <v>188</v>
      </c>
    </row>
    <row r="93" spans="1:5" ht="51">
      <c r="A93" t="s">
        <v>57</v>
      </c>
      <c r="E93" s="36" t="s">
        <v>184</v>
      </c>
    </row>
    <row r="94" spans="1:16" ht="12.75">
      <c r="A94" s="24" t="s">
        <v>49</v>
      </c>
      <c s="29" t="s">
        <v>189</v>
      </c>
      <c s="29" t="s">
        <v>190</v>
      </c>
      <c s="24" t="s">
        <v>51</v>
      </c>
      <c s="30" t="s">
        <v>191</v>
      </c>
      <c s="31" t="s">
        <v>88</v>
      </c>
      <c s="32">
        <v>518.125</v>
      </c>
      <c s="33">
        <v>0</v>
      </c>
      <c s="34">
        <f>ROUND(ROUND(H94,2)*ROUND(G94,3),2)</f>
      </c>
      <c r="O94">
        <f>(I94*21)/100</f>
      </c>
      <c t="s">
        <v>27</v>
      </c>
    </row>
    <row r="95" spans="1:5" ht="38.25">
      <c r="A95" s="35" t="s">
        <v>54</v>
      </c>
      <c r="E95" s="36" t="s">
        <v>192</v>
      </c>
    </row>
    <row r="96" spans="1:5" ht="12.75">
      <c r="A96" s="37" t="s">
        <v>55</v>
      </c>
      <c r="E96" s="38" t="s">
        <v>193</v>
      </c>
    </row>
    <row r="97" spans="1:5" ht="153">
      <c r="A97" t="s">
        <v>57</v>
      </c>
      <c r="E97" s="36" t="s">
        <v>194</v>
      </c>
    </row>
    <row r="98" spans="1:16" ht="12.75">
      <c r="A98" s="24" t="s">
        <v>49</v>
      </c>
      <c s="29" t="s">
        <v>195</v>
      </c>
      <c s="29" t="s">
        <v>196</v>
      </c>
      <c s="24" t="s">
        <v>51</v>
      </c>
      <c s="30" t="s">
        <v>197</v>
      </c>
      <c s="31" t="s">
        <v>88</v>
      </c>
      <c s="32">
        <v>229.475</v>
      </c>
      <c s="33">
        <v>0</v>
      </c>
      <c s="34">
        <f>ROUND(ROUND(H98,2)*ROUND(G98,3),2)</f>
      </c>
      <c r="O98">
        <f>(I98*21)/100</f>
      </c>
      <c t="s">
        <v>27</v>
      </c>
    </row>
    <row r="99" spans="1:5" ht="38.25">
      <c r="A99" s="35" t="s">
        <v>54</v>
      </c>
      <c r="E99" s="36" t="s">
        <v>198</v>
      </c>
    </row>
    <row r="100" spans="1:5" ht="51">
      <c r="A100" s="37" t="s">
        <v>55</v>
      </c>
      <c r="E100" s="38" t="s">
        <v>199</v>
      </c>
    </row>
    <row r="101" spans="1:5" ht="153">
      <c r="A101" t="s">
        <v>57</v>
      </c>
      <c r="E101" s="36" t="s">
        <v>194</v>
      </c>
    </row>
    <row r="102" spans="1:16" ht="25.5">
      <c r="A102" s="24" t="s">
        <v>49</v>
      </c>
      <c s="29" t="s">
        <v>200</v>
      </c>
      <c s="29" t="s">
        <v>201</v>
      </c>
      <c s="24" t="s">
        <v>51</v>
      </c>
      <c s="30" t="s">
        <v>202</v>
      </c>
      <c s="31" t="s">
        <v>88</v>
      </c>
      <c s="32">
        <v>14.4</v>
      </c>
      <c s="33">
        <v>0</v>
      </c>
      <c s="34">
        <f>ROUND(ROUND(H102,2)*ROUND(G102,3),2)</f>
      </c>
      <c r="O102">
        <f>(I102*21)/100</f>
      </c>
      <c t="s">
        <v>27</v>
      </c>
    </row>
    <row r="103" spans="1:5" ht="51">
      <c r="A103" s="35" t="s">
        <v>54</v>
      </c>
      <c r="E103" s="36" t="s">
        <v>203</v>
      </c>
    </row>
    <row r="104" spans="1:5" ht="12.75">
      <c r="A104" s="37" t="s">
        <v>55</v>
      </c>
      <c r="E104" s="38" t="s">
        <v>204</v>
      </c>
    </row>
    <row r="105" spans="1:5" ht="153">
      <c r="A105" t="s">
        <v>57</v>
      </c>
      <c r="E105" s="36" t="s">
        <v>194</v>
      </c>
    </row>
    <row r="106" spans="1:16" ht="25.5">
      <c r="A106" s="24" t="s">
        <v>49</v>
      </c>
      <c s="29" t="s">
        <v>205</v>
      </c>
      <c s="29" t="s">
        <v>206</v>
      </c>
      <c s="24" t="s">
        <v>51</v>
      </c>
      <c s="30" t="s">
        <v>207</v>
      </c>
      <c s="31" t="s">
        <v>88</v>
      </c>
      <c s="32">
        <v>13.4</v>
      </c>
      <c s="33">
        <v>0</v>
      </c>
      <c s="34">
        <f>ROUND(ROUND(H106,2)*ROUND(G106,3),2)</f>
      </c>
      <c r="O106">
        <f>(I106*21)/100</f>
      </c>
      <c t="s">
        <v>27</v>
      </c>
    </row>
    <row r="107" spans="1:5" ht="51">
      <c r="A107" s="35" t="s">
        <v>54</v>
      </c>
      <c r="E107" s="36" t="s">
        <v>208</v>
      </c>
    </row>
    <row r="108" spans="1:5" ht="12.75">
      <c r="A108" s="37" t="s">
        <v>55</v>
      </c>
      <c r="E108" s="38" t="s">
        <v>209</v>
      </c>
    </row>
    <row r="109" spans="1:5" ht="153">
      <c r="A109" t="s">
        <v>57</v>
      </c>
      <c r="E109" s="36" t="s">
        <v>194</v>
      </c>
    </row>
    <row r="110" spans="1:16" ht="25.5">
      <c r="A110" s="24" t="s">
        <v>49</v>
      </c>
      <c s="29" t="s">
        <v>210</v>
      </c>
      <c s="29" t="s">
        <v>211</v>
      </c>
      <c s="24" t="s">
        <v>51</v>
      </c>
      <c s="30" t="s">
        <v>212</v>
      </c>
      <c s="31" t="s">
        <v>88</v>
      </c>
      <c s="32">
        <v>32.1</v>
      </c>
      <c s="33">
        <v>0</v>
      </c>
      <c s="34">
        <f>ROUND(ROUND(H110,2)*ROUND(G110,3),2)</f>
      </c>
      <c r="O110">
        <f>(I110*21)/100</f>
      </c>
      <c t="s">
        <v>27</v>
      </c>
    </row>
    <row r="111" spans="1:5" ht="51">
      <c r="A111" s="35" t="s">
        <v>54</v>
      </c>
      <c r="E111" s="36" t="s">
        <v>213</v>
      </c>
    </row>
    <row r="112" spans="1:5" ht="51">
      <c r="A112" s="37" t="s">
        <v>55</v>
      </c>
      <c r="E112" s="38" t="s">
        <v>214</v>
      </c>
    </row>
    <row r="113" spans="1:5" ht="153">
      <c r="A113" t="s">
        <v>57</v>
      </c>
      <c r="E113" s="36" t="s">
        <v>194</v>
      </c>
    </row>
    <row r="114" spans="1:18" ht="12.75" customHeight="1">
      <c r="A114" s="6" t="s">
        <v>47</v>
      </c>
      <c s="6"/>
      <c s="43" t="s">
        <v>108</v>
      </c>
      <c s="6"/>
      <c s="27" t="s">
        <v>215</v>
      </c>
      <c s="6"/>
      <c s="6"/>
      <c s="6"/>
      <c s="44">
        <f>0+Q114</f>
      </c>
      <c r="O114">
        <f>0+R114</f>
      </c>
      <c r="Q114">
        <f>0+I115</f>
      </c>
      <c>
        <f>0+O115</f>
      </c>
    </row>
    <row r="115" spans="1:16" ht="12.75">
      <c r="A115" s="24" t="s">
        <v>49</v>
      </c>
      <c s="29" t="s">
        <v>216</v>
      </c>
      <c s="29" t="s">
        <v>217</v>
      </c>
      <c s="24" t="s">
        <v>51</v>
      </c>
      <c s="30" t="s">
        <v>218</v>
      </c>
      <c s="31" t="s">
        <v>88</v>
      </c>
      <c s="32">
        <v>10.5</v>
      </c>
      <c s="33">
        <v>0</v>
      </c>
      <c s="34">
        <f>ROUND(ROUND(H115,2)*ROUND(G115,3),2)</f>
      </c>
      <c r="O115">
        <f>(I115*21)/100</f>
      </c>
      <c t="s">
        <v>27</v>
      </c>
    </row>
    <row r="116" spans="1:5" ht="38.25">
      <c r="A116" s="35" t="s">
        <v>54</v>
      </c>
      <c r="E116" s="36" t="s">
        <v>219</v>
      </c>
    </row>
    <row r="117" spans="1:5" ht="12.75">
      <c r="A117" s="37" t="s">
        <v>55</v>
      </c>
      <c r="E117" s="38" t="s">
        <v>220</v>
      </c>
    </row>
    <row r="118" spans="1:5" ht="102">
      <c r="A118" t="s">
        <v>57</v>
      </c>
      <c r="E118" s="36" t="s">
        <v>221</v>
      </c>
    </row>
    <row r="119" spans="1:18" ht="12.75" customHeight="1">
      <c r="A119" s="6" t="s">
        <v>47</v>
      </c>
      <c s="6"/>
      <c s="43" t="s">
        <v>44</v>
      </c>
      <c s="6"/>
      <c s="27" t="s">
        <v>222</v>
      </c>
      <c s="6"/>
      <c s="6"/>
      <c s="6"/>
      <c s="44">
        <f>0+Q119</f>
      </c>
      <c r="O119">
        <f>0+R119</f>
      </c>
      <c r="Q119">
        <f>0+I120+I124+I128+I132+I136+I140</f>
      </c>
      <c>
        <f>0+O120+O124+O128+O132+O136+O140</f>
      </c>
    </row>
    <row r="120" spans="1:16" ht="25.5">
      <c r="A120" s="24" t="s">
        <v>49</v>
      </c>
      <c s="29" t="s">
        <v>223</v>
      </c>
      <c s="29" t="s">
        <v>224</v>
      </c>
      <c s="24" t="s">
        <v>51</v>
      </c>
      <c s="30" t="s">
        <v>225</v>
      </c>
      <c s="31" t="s">
        <v>226</v>
      </c>
      <c s="32">
        <v>1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25.5">
      <c r="A121" s="35" t="s">
        <v>54</v>
      </c>
      <c r="E121" s="36" t="s">
        <v>227</v>
      </c>
    </row>
    <row r="122" spans="1:5" ht="12.75">
      <c r="A122" s="37" t="s">
        <v>55</v>
      </c>
      <c r="E122" s="38" t="s">
        <v>228</v>
      </c>
    </row>
    <row r="123" spans="1:5" ht="25.5">
      <c r="A123" t="s">
        <v>57</v>
      </c>
      <c r="E123" s="36" t="s">
        <v>229</v>
      </c>
    </row>
    <row r="124" spans="1:16" ht="25.5">
      <c r="A124" s="24" t="s">
        <v>49</v>
      </c>
      <c s="29" t="s">
        <v>230</v>
      </c>
      <c s="29" t="s">
        <v>231</v>
      </c>
      <c s="24" t="s">
        <v>51</v>
      </c>
      <c s="30" t="s">
        <v>232</v>
      </c>
      <c s="31" t="s">
        <v>88</v>
      </c>
      <c s="32">
        <v>3.375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38.25">
      <c r="A125" s="35" t="s">
        <v>54</v>
      </c>
      <c r="E125" s="36" t="s">
        <v>233</v>
      </c>
    </row>
    <row r="126" spans="1:5" ht="12.75">
      <c r="A126" s="37" t="s">
        <v>55</v>
      </c>
      <c r="E126" s="38" t="s">
        <v>234</v>
      </c>
    </row>
    <row r="127" spans="1:5" ht="38.25">
      <c r="A127" t="s">
        <v>57</v>
      </c>
      <c r="E127" s="36" t="s">
        <v>235</v>
      </c>
    </row>
    <row r="128" spans="1:16" ht="12.75">
      <c r="A128" s="24" t="s">
        <v>49</v>
      </c>
      <c s="29" t="s">
        <v>236</v>
      </c>
      <c s="29" t="s">
        <v>237</v>
      </c>
      <c s="24" t="s">
        <v>51</v>
      </c>
      <c s="30" t="s">
        <v>238</v>
      </c>
      <c s="31" t="s">
        <v>226</v>
      </c>
      <c s="32">
        <v>1</v>
      </c>
      <c s="33">
        <v>0</v>
      </c>
      <c s="34">
        <f>ROUND(ROUND(H128,2)*ROUND(G128,3),2)</f>
      </c>
      <c r="O128">
        <f>(I128*21)/100</f>
      </c>
      <c t="s">
        <v>27</v>
      </c>
    </row>
    <row r="129" spans="1:5" ht="38.25">
      <c r="A129" s="35" t="s">
        <v>54</v>
      </c>
      <c r="E129" s="36" t="s">
        <v>239</v>
      </c>
    </row>
    <row r="130" spans="1:5" ht="12.75">
      <c r="A130" s="37" t="s">
        <v>55</v>
      </c>
      <c r="E130" s="38" t="s">
        <v>240</v>
      </c>
    </row>
    <row r="131" spans="1:5" ht="38.25">
      <c r="A131" t="s">
        <v>57</v>
      </c>
      <c r="E131" s="36" t="s">
        <v>241</v>
      </c>
    </row>
    <row r="132" spans="1:16" ht="12.75">
      <c r="A132" s="24" t="s">
        <v>49</v>
      </c>
      <c s="29" t="s">
        <v>242</v>
      </c>
      <c s="29" t="s">
        <v>243</v>
      </c>
      <c s="24" t="s">
        <v>51</v>
      </c>
      <c s="30" t="s">
        <v>244</v>
      </c>
      <c s="31" t="s">
        <v>245</v>
      </c>
      <c s="32">
        <v>337</v>
      </c>
      <c s="33">
        <v>0</v>
      </c>
      <c s="34">
        <f>ROUND(ROUND(H132,2)*ROUND(G132,3),2)</f>
      </c>
      <c r="O132">
        <f>(I132*21)/100</f>
      </c>
      <c t="s">
        <v>27</v>
      </c>
    </row>
    <row r="133" spans="1:5" ht="51">
      <c r="A133" s="35" t="s">
        <v>54</v>
      </c>
      <c r="E133" s="36" t="s">
        <v>246</v>
      </c>
    </row>
    <row r="134" spans="1:5" ht="12.75">
      <c r="A134" s="37" t="s">
        <v>55</v>
      </c>
      <c r="E134" s="38" t="s">
        <v>247</v>
      </c>
    </row>
    <row r="135" spans="1:5" ht="51">
      <c r="A135" t="s">
        <v>57</v>
      </c>
      <c r="E135" s="36" t="s">
        <v>248</v>
      </c>
    </row>
    <row r="136" spans="1:16" ht="12.75">
      <c r="A136" s="24" t="s">
        <v>49</v>
      </c>
      <c s="29" t="s">
        <v>249</v>
      </c>
      <c s="29" t="s">
        <v>250</v>
      </c>
      <c s="24" t="s">
        <v>51</v>
      </c>
      <c s="30" t="s">
        <v>251</v>
      </c>
      <c s="31" t="s">
        <v>94</v>
      </c>
      <c s="32">
        <v>2.535</v>
      </c>
      <c s="33">
        <v>0</v>
      </c>
      <c s="34">
        <f>ROUND(ROUND(H136,2)*ROUND(G136,3),2)</f>
      </c>
      <c r="O136">
        <f>(I136*21)/100</f>
      </c>
      <c t="s">
        <v>27</v>
      </c>
    </row>
    <row r="137" spans="1:5" ht="25.5">
      <c r="A137" s="35" t="s">
        <v>54</v>
      </c>
      <c r="E137" s="36" t="s">
        <v>252</v>
      </c>
    </row>
    <row r="138" spans="1:5" ht="12.75">
      <c r="A138" s="37" t="s">
        <v>55</v>
      </c>
      <c r="E138" s="38" t="s">
        <v>253</v>
      </c>
    </row>
    <row r="139" spans="1:5" ht="102">
      <c r="A139" t="s">
        <v>57</v>
      </c>
      <c r="E139" s="36" t="s">
        <v>254</v>
      </c>
    </row>
    <row r="140" spans="1:16" ht="12.75">
      <c r="A140" s="24" t="s">
        <v>49</v>
      </c>
      <c s="29" t="s">
        <v>255</v>
      </c>
      <c s="29" t="s">
        <v>256</v>
      </c>
      <c s="24" t="s">
        <v>51</v>
      </c>
      <c s="30" t="s">
        <v>257</v>
      </c>
      <c s="31" t="s">
        <v>79</v>
      </c>
      <c s="32">
        <v>0.1</v>
      </c>
      <c s="33">
        <v>0</v>
      </c>
      <c s="34">
        <f>ROUND(ROUND(H140,2)*ROUND(G140,3),2)</f>
      </c>
      <c r="O140">
        <f>(I140*21)/100</f>
      </c>
      <c t="s">
        <v>27</v>
      </c>
    </row>
    <row r="141" spans="1:5" ht="25.5">
      <c r="A141" s="35" t="s">
        <v>54</v>
      </c>
      <c r="E141" s="36" t="s">
        <v>258</v>
      </c>
    </row>
    <row r="142" spans="1:5" ht="12.75">
      <c r="A142" s="37" t="s">
        <v>55</v>
      </c>
      <c r="E142" s="38" t="s">
        <v>259</v>
      </c>
    </row>
    <row r="143" spans="1:5" ht="12.75">
      <c r="A143" t="s">
        <v>57</v>
      </c>
      <c r="E143" s="36" t="s">
        <v>260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0+O8+O13+O34+O39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261</v>
      </c>
      <c s="39">
        <f>0+I8+I13+I34+I39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261</v>
      </c>
      <c s="6"/>
      <c s="18" t="s">
        <v>262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77</v>
      </c>
      <c s="24" t="s">
        <v>51</v>
      </c>
      <c s="30" t="s">
        <v>78</v>
      </c>
      <c s="31" t="s">
        <v>79</v>
      </c>
      <c s="32">
        <v>130.24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80</v>
      </c>
    </row>
    <row r="11" spans="1:5" ht="89.25">
      <c r="A11" s="37" t="s">
        <v>55</v>
      </c>
      <c r="E11" s="38" t="s">
        <v>263</v>
      </c>
    </row>
    <row r="12" spans="1:5" ht="25.5">
      <c r="A12" t="s">
        <v>57</v>
      </c>
      <c r="E12" s="36" t="s">
        <v>82</v>
      </c>
    </row>
    <row r="13" spans="1:18" ht="12.75" customHeight="1">
      <c r="A13" s="6" t="s">
        <v>47</v>
      </c>
      <c s="6"/>
      <c s="43" t="s">
        <v>33</v>
      </c>
      <c s="6"/>
      <c s="27" t="s">
        <v>85</v>
      </c>
      <c s="6"/>
      <c s="6"/>
      <c s="6"/>
      <c s="44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24" t="s">
        <v>49</v>
      </c>
      <c s="29" t="s">
        <v>27</v>
      </c>
      <c s="29" t="s">
        <v>103</v>
      </c>
      <c s="24" t="s">
        <v>51</v>
      </c>
      <c s="30" t="s">
        <v>104</v>
      </c>
      <c s="31" t="s">
        <v>94</v>
      </c>
      <c s="32">
        <v>32.56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25.5">
      <c r="A15" s="35" t="s">
        <v>54</v>
      </c>
      <c r="E15" s="36" t="s">
        <v>264</v>
      </c>
    </row>
    <row r="16" spans="1:5" ht="12.75">
      <c r="A16" s="37" t="s">
        <v>55</v>
      </c>
      <c r="E16" s="38" t="s">
        <v>265</v>
      </c>
    </row>
    <row r="17" spans="1:5" ht="318.75">
      <c r="A17" t="s">
        <v>57</v>
      </c>
      <c r="E17" s="36" t="s">
        <v>107</v>
      </c>
    </row>
    <row r="18" spans="1:16" ht="12.75">
      <c r="A18" s="24" t="s">
        <v>49</v>
      </c>
      <c s="29" t="s">
        <v>26</v>
      </c>
      <c s="29" t="s">
        <v>266</v>
      </c>
      <c s="24" t="s">
        <v>51</v>
      </c>
      <c s="30" t="s">
        <v>267</v>
      </c>
      <c s="31" t="s">
        <v>94</v>
      </c>
      <c s="32">
        <v>32.56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264</v>
      </c>
    </row>
    <row r="20" spans="1:5" ht="12.75">
      <c r="A20" s="37" t="s">
        <v>55</v>
      </c>
      <c r="E20" s="38" t="s">
        <v>265</v>
      </c>
    </row>
    <row r="21" spans="1:5" ht="318.75">
      <c r="A21" t="s">
        <v>57</v>
      </c>
      <c r="E21" s="36" t="s">
        <v>268</v>
      </c>
    </row>
    <row r="22" spans="1:16" ht="12.75">
      <c r="A22" s="24" t="s">
        <v>49</v>
      </c>
      <c s="29" t="s">
        <v>37</v>
      </c>
      <c s="29" t="s">
        <v>109</v>
      </c>
      <c s="24" t="s">
        <v>51</v>
      </c>
      <c s="30" t="s">
        <v>110</v>
      </c>
      <c s="31" t="s">
        <v>94</v>
      </c>
      <c s="32">
        <v>65.12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269</v>
      </c>
    </row>
    <row r="24" spans="1:5" ht="12.75">
      <c r="A24" s="37" t="s">
        <v>55</v>
      </c>
      <c r="E24" s="38" t="s">
        <v>270</v>
      </c>
    </row>
    <row r="25" spans="1:5" ht="191.25">
      <c r="A25" t="s">
        <v>57</v>
      </c>
      <c r="E25" s="36" t="s">
        <v>113</v>
      </c>
    </row>
    <row r="26" spans="1:16" ht="12.75">
      <c r="A26" s="24" t="s">
        <v>49</v>
      </c>
      <c s="29" t="s">
        <v>39</v>
      </c>
      <c s="29" t="s">
        <v>271</v>
      </c>
      <c s="24" t="s">
        <v>51</v>
      </c>
      <c s="30" t="s">
        <v>272</v>
      </c>
      <c s="31" t="s">
        <v>94</v>
      </c>
      <c s="32">
        <v>45.258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38.25">
      <c r="A27" s="35" t="s">
        <v>54</v>
      </c>
      <c r="E27" s="36" t="s">
        <v>273</v>
      </c>
    </row>
    <row r="28" spans="1:5" ht="12.75">
      <c r="A28" s="37" t="s">
        <v>55</v>
      </c>
      <c r="E28" s="38" t="s">
        <v>274</v>
      </c>
    </row>
    <row r="29" spans="1:5" ht="229.5">
      <c r="A29" t="s">
        <v>57</v>
      </c>
      <c r="E29" s="36" t="s">
        <v>275</v>
      </c>
    </row>
    <row r="30" spans="1:16" ht="12.75">
      <c r="A30" s="24" t="s">
        <v>49</v>
      </c>
      <c s="29" t="s">
        <v>41</v>
      </c>
      <c s="29" t="s">
        <v>276</v>
      </c>
      <c s="24" t="s">
        <v>51</v>
      </c>
      <c s="30" t="s">
        <v>277</v>
      </c>
      <c s="31" t="s">
        <v>94</v>
      </c>
      <c s="32">
        <v>14.96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38.25">
      <c r="A31" s="35" t="s">
        <v>54</v>
      </c>
      <c r="E31" s="36" t="s">
        <v>278</v>
      </c>
    </row>
    <row r="32" spans="1:5" ht="12.75">
      <c r="A32" s="37" t="s">
        <v>55</v>
      </c>
      <c r="E32" s="38" t="s">
        <v>279</v>
      </c>
    </row>
    <row r="33" spans="1:5" ht="293.25">
      <c r="A33" t="s">
        <v>57</v>
      </c>
      <c r="E33" s="36" t="s">
        <v>280</v>
      </c>
    </row>
    <row r="34" spans="1:18" ht="12.75" customHeight="1">
      <c r="A34" s="6" t="s">
        <v>47</v>
      </c>
      <c s="6"/>
      <c s="43" t="s">
        <v>37</v>
      </c>
      <c s="6"/>
      <c s="27" t="s">
        <v>166</v>
      </c>
      <c s="6"/>
      <c s="6"/>
      <c s="6"/>
      <c s="44">
        <f>0+Q34</f>
      </c>
      <c r="O34">
        <f>0+R34</f>
      </c>
      <c r="Q34">
        <f>0+I35</f>
      </c>
      <c>
        <f>0+O35</f>
      </c>
    </row>
    <row r="35" spans="1:16" ht="12.75">
      <c r="A35" s="24" t="s">
        <v>49</v>
      </c>
      <c s="29" t="s">
        <v>108</v>
      </c>
      <c s="29" t="s">
        <v>281</v>
      </c>
      <c s="24" t="s">
        <v>51</v>
      </c>
      <c s="30" t="s">
        <v>282</v>
      </c>
      <c s="31" t="s">
        <v>94</v>
      </c>
      <c s="32">
        <v>4.884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38.25">
      <c r="A36" s="35" t="s">
        <v>54</v>
      </c>
      <c r="E36" s="36" t="s">
        <v>283</v>
      </c>
    </row>
    <row r="37" spans="1:5" ht="12.75">
      <c r="A37" s="37" t="s">
        <v>55</v>
      </c>
      <c r="E37" s="38" t="s">
        <v>284</v>
      </c>
    </row>
    <row r="38" spans="1:5" ht="38.25">
      <c r="A38" t="s">
        <v>57</v>
      </c>
      <c r="E38" s="36" t="s">
        <v>285</v>
      </c>
    </row>
    <row r="39" spans="1:18" ht="12.75" customHeight="1">
      <c r="A39" s="6" t="s">
        <v>47</v>
      </c>
      <c s="6"/>
      <c s="43" t="s">
        <v>114</v>
      </c>
      <c s="6"/>
      <c s="27" t="s">
        <v>286</v>
      </c>
      <c s="6"/>
      <c s="6"/>
      <c s="6"/>
      <c s="44">
        <f>0+Q39</f>
      </c>
      <c r="O39">
        <f>0+R39</f>
      </c>
      <c r="Q39">
        <f>0+I40+I44</f>
      </c>
      <c>
        <f>0+O40+O44</f>
      </c>
    </row>
    <row r="40" spans="1:16" ht="12.75">
      <c r="A40" s="24" t="s">
        <v>49</v>
      </c>
      <c s="29" t="s">
        <v>114</v>
      </c>
      <c s="29" t="s">
        <v>287</v>
      </c>
      <c s="24" t="s">
        <v>51</v>
      </c>
      <c s="30" t="s">
        <v>288</v>
      </c>
      <c s="31" t="s">
        <v>245</v>
      </c>
      <c s="32">
        <v>40.7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51">
      <c r="A41" s="35" t="s">
        <v>54</v>
      </c>
      <c r="E41" s="36" t="s">
        <v>289</v>
      </c>
    </row>
    <row r="42" spans="1:5" ht="12.75">
      <c r="A42" s="37" t="s">
        <v>55</v>
      </c>
      <c r="E42" s="38" t="s">
        <v>290</v>
      </c>
    </row>
    <row r="43" spans="1:5" ht="255">
      <c r="A43" t="s">
        <v>57</v>
      </c>
      <c r="E43" s="36" t="s">
        <v>291</v>
      </c>
    </row>
    <row r="44" spans="1:16" ht="12.75">
      <c r="A44" s="24" t="s">
        <v>49</v>
      </c>
      <c s="29" t="s">
        <v>44</v>
      </c>
      <c s="29" t="s">
        <v>292</v>
      </c>
      <c s="24" t="s">
        <v>51</v>
      </c>
      <c s="30" t="s">
        <v>293</v>
      </c>
      <c s="31" t="s">
        <v>245</v>
      </c>
      <c s="32">
        <v>40.7</v>
      </c>
      <c s="33">
        <v>0</v>
      </c>
      <c s="34">
        <f>ROUND(ROUND(H44,2)*ROUND(G44,3),2)</f>
      </c>
      <c r="O44">
        <f>(I44*21)/100</f>
      </c>
      <c t="s">
        <v>27</v>
      </c>
    </row>
    <row r="45" spans="1:5" ht="25.5">
      <c r="A45" s="35" t="s">
        <v>54</v>
      </c>
      <c r="E45" s="36" t="s">
        <v>264</v>
      </c>
    </row>
    <row r="46" spans="1:5" ht="12.75">
      <c r="A46" s="37" t="s">
        <v>55</v>
      </c>
      <c r="E46" s="38" t="s">
        <v>290</v>
      </c>
    </row>
    <row r="47" spans="1:5" ht="51">
      <c r="A47" t="s">
        <v>57</v>
      </c>
      <c r="E47" s="36" t="s">
        <v>294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